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30" activeTab="1"/>
  </bookViews>
  <sheets>
    <sheet name="チームリスト" sheetId="1" r:id="rId1"/>
    <sheet name="成績表" sheetId="2" r:id="rId2"/>
    <sheet name="対戦表（入力）" sheetId="3" r:id="rId3"/>
  </sheets>
  <definedNames>
    <definedName name="_xlfn.CUBERANKEDMEMBER" hidden="1">#NAME?</definedName>
    <definedName name="_xlnm.Print_Area" localSheetId="2">'対戦表（入力）'!$A$1:$N$26</definedName>
  </definedNames>
  <calcPr fullCalcOnLoad="1"/>
</workbook>
</file>

<file path=xl/sharedStrings.xml><?xml version="1.0" encoding="utf-8"?>
<sst xmlns="http://schemas.openxmlformats.org/spreadsheetml/2006/main" count="34" uniqueCount="24">
  <si>
    <t>第１試合</t>
  </si>
  <si>
    <t>チーム</t>
  </si>
  <si>
    <t>緑</t>
  </si>
  <si>
    <t>第２試合</t>
  </si>
  <si>
    <t>勝点</t>
  </si>
  <si>
    <t>試合</t>
  </si>
  <si>
    <t>勝</t>
  </si>
  <si>
    <t>負</t>
  </si>
  <si>
    <t>得</t>
  </si>
  <si>
    <t>失</t>
  </si>
  <si>
    <t>点差</t>
  </si>
  <si>
    <t>順位</t>
  </si>
  <si>
    <t>引き分け</t>
  </si>
  <si>
    <t>第３試合</t>
  </si>
  <si>
    <t>Aコート</t>
  </si>
  <si>
    <t>Bコート</t>
  </si>
  <si>
    <t>－</t>
  </si>
  <si>
    <t>★</t>
  </si>
  <si>
    <t>赤</t>
  </si>
  <si>
    <t>ベガルタ仙台ジュニアサッカースクール
夏季対抗戦</t>
  </si>
  <si>
    <t>オレンジ</t>
  </si>
  <si>
    <t>青</t>
  </si>
  <si>
    <t>第2試合</t>
  </si>
  <si>
    <t>第3試合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</si>
</sst>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創英角ﾎﾟｯﾌﾟ体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b/>
      <sz val="11"/>
      <color indexed="8"/>
      <name val="HGS創英角ﾎﾟｯﾌﾟ体"/>
      <family val="3"/>
    </font>
    <font>
      <sz val="11"/>
      <color indexed="8"/>
      <name val="HGS創英角ﾎﾟｯﾌﾟ体"/>
      <family val="3"/>
    </font>
    <font>
      <sz val="11"/>
      <color indexed="9"/>
      <name val="HGS創英角ﾎﾟｯﾌﾟ体"/>
      <family val="3"/>
    </font>
    <font>
      <sz val="24"/>
      <color indexed="57"/>
      <name val="HGP創英角ﾎﾟｯﾌﾟ体"/>
      <family val="3"/>
    </font>
    <font>
      <sz val="24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7"/>
      <name val="HGP創英角ﾎﾟｯﾌﾟ体"/>
      <family val="3"/>
    </font>
    <font>
      <sz val="24"/>
      <color indexed="13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rgb="FF00B050"/>
      <name val="HGP創英角ﾎﾟｯﾌﾟ体"/>
      <family val="3"/>
    </font>
    <font>
      <sz val="24"/>
      <color rgb="FFFFFF00"/>
      <name val="HGP創英角ﾎﾟｯﾌﾟ体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slantDashDot"/>
      <bottom style="thin"/>
    </border>
    <border>
      <left style="hair"/>
      <right>
        <color indexed="63"/>
      </right>
      <top style="slantDashDot"/>
      <bottom style="thin"/>
    </border>
    <border>
      <left>
        <color indexed="63"/>
      </left>
      <right style="hair"/>
      <top style="slantDashDot"/>
      <bottom style="thin"/>
    </border>
    <border>
      <left style="medium"/>
      <right style="double"/>
      <top style="slantDashDot"/>
      <bottom style="thin"/>
    </border>
    <border>
      <left style="double"/>
      <right>
        <color indexed="63"/>
      </right>
      <top style="slantDashDot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slantDashDot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hair"/>
      <top style="slantDashDot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 style="medium"/>
      <top style="medium"/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9" fillId="33" borderId="10" xfId="62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62">
      <alignment vertical="center"/>
      <protection/>
    </xf>
    <xf numFmtId="0" fontId="0" fillId="34" borderId="0" xfId="62" applyFill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0" fontId="8" fillId="34" borderId="0" xfId="62" applyFont="1" applyFill="1" applyBorder="1" applyAlignment="1">
      <alignment horizontal="center" vertical="center" shrinkToFit="1"/>
      <protection/>
    </xf>
    <xf numFmtId="0" fontId="8" fillId="35" borderId="0" xfId="62" applyFont="1" applyFill="1" applyAlignment="1">
      <alignment horizontal="center" vertical="center" shrinkToFit="1"/>
      <protection/>
    </xf>
    <xf numFmtId="0" fontId="8" fillId="35" borderId="0" xfId="62" applyFont="1" applyFill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shrinkToFit="1"/>
      <protection/>
    </xf>
    <xf numFmtId="0" fontId="50" fillId="0" borderId="0" xfId="62" applyFont="1">
      <alignment vertical="center"/>
      <protection/>
    </xf>
    <xf numFmtId="0" fontId="50" fillId="0" borderId="0" xfId="0" applyFont="1" applyAlignment="1">
      <alignment vertical="center"/>
    </xf>
    <xf numFmtId="0" fontId="5" fillId="36" borderId="19" xfId="64" applyFont="1" applyFill="1" applyBorder="1" applyAlignment="1" applyProtection="1">
      <alignment horizontal="center" vertical="center" textRotation="255" shrinkToFit="1"/>
      <protection/>
    </xf>
    <xf numFmtId="0" fontId="5" fillId="36" borderId="20" xfId="64" applyFont="1" applyFill="1" applyBorder="1" applyAlignment="1" applyProtection="1">
      <alignment horizontal="center" vertical="center" textRotation="255" shrinkToFit="1"/>
      <protection/>
    </xf>
    <xf numFmtId="0" fontId="0" fillId="7" borderId="21" xfId="0" applyFill="1" applyBorder="1" applyAlignment="1">
      <alignment horizontal="center" vertical="center"/>
    </xf>
    <xf numFmtId="0" fontId="5" fillId="36" borderId="22" xfId="64" applyFont="1" applyFill="1" applyBorder="1" applyAlignment="1" applyProtection="1">
      <alignment horizontal="center" vertical="center" textRotation="255" shrinkToFit="1"/>
      <protection/>
    </xf>
    <xf numFmtId="0" fontId="5" fillId="7" borderId="23" xfId="64" applyFont="1" applyFill="1" applyBorder="1" applyAlignment="1">
      <alignment horizontal="center" vertical="center" textRotation="255" shrinkToFit="1"/>
      <protection/>
    </xf>
    <xf numFmtId="0" fontId="3" fillId="0" borderId="24" xfId="62" applyFont="1" applyBorder="1" applyAlignment="1">
      <alignment horizontal="center" vertical="center" shrinkToFit="1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5" fillId="36" borderId="26" xfId="64" applyFont="1" applyFill="1" applyBorder="1" applyAlignment="1" applyProtection="1">
      <alignment horizontal="center" vertical="center" textRotation="255" shrinkToFit="1"/>
      <protection/>
    </xf>
    <xf numFmtId="0" fontId="0" fillId="0" borderId="1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8" fillId="35" borderId="29" xfId="62" applyFont="1" applyFill="1" applyBorder="1" applyAlignment="1">
      <alignment horizontal="center" vertical="center" shrinkToFit="1"/>
      <protection/>
    </xf>
    <xf numFmtId="0" fontId="8" fillId="0" borderId="30" xfId="62" applyFont="1" applyBorder="1" applyAlignment="1">
      <alignment horizontal="center" vertical="center" shrinkToFit="1"/>
      <protection/>
    </xf>
    <xf numFmtId="0" fontId="8" fillId="0" borderId="31" xfId="62" applyFont="1" applyBorder="1" applyAlignment="1">
      <alignment horizontal="center" vertical="center" shrinkToFit="1"/>
      <protection/>
    </xf>
    <xf numFmtId="0" fontId="8" fillId="35" borderId="32" xfId="62" applyFont="1" applyFill="1" applyBorder="1" applyAlignment="1">
      <alignment horizontal="center" vertical="center" shrinkToFit="1"/>
      <protection/>
    </xf>
    <xf numFmtId="0" fontId="8" fillId="0" borderId="33" xfId="62" applyFont="1" applyBorder="1" applyAlignment="1">
      <alignment horizontal="center" vertical="center" shrinkToFit="1"/>
      <protection/>
    </xf>
    <xf numFmtId="0" fontId="8" fillId="0" borderId="34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51" fillId="0" borderId="0" xfId="62" applyFont="1" applyAlignment="1">
      <alignment vertical="center" shrinkToFit="1"/>
      <protection/>
    </xf>
    <xf numFmtId="0" fontId="52" fillId="0" borderId="0" xfId="62" applyFont="1" applyAlignment="1">
      <alignment vertical="center" shrinkToFit="1"/>
      <protection/>
    </xf>
    <xf numFmtId="0" fontId="8" fillId="37" borderId="10" xfId="62" applyFont="1" applyFill="1" applyBorder="1" applyAlignment="1">
      <alignment horizontal="center" vertical="center" shrinkToFit="1"/>
      <protection/>
    </xf>
    <xf numFmtId="0" fontId="8" fillId="38" borderId="10" xfId="62" applyFont="1" applyFill="1" applyBorder="1" applyAlignment="1">
      <alignment horizontal="center" vertical="center" shrinkToFit="1"/>
      <protection/>
    </xf>
    <xf numFmtId="0" fontId="8" fillId="38" borderId="35" xfId="62" applyFont="1" applyFill="1" applyBorder="1" applyAlignment="1">
      <alignment horizontal="center" vertical="center" shrinkToFit="1"/>
      <protection/>
    </xf>
    <xf numFmtId="0" fontId="8" fillId="38" borderId="36" xfId="62" applyFont="1" applyFill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39" borderId="37" xfId="62" applyFont="1" applyFill="1" applyBorder="1" applyAlignment="1">
      <alignment horizontal="center" vertical="center" shrinkToFit="1"/>
      <protection/>
    </xf>
    <xf numFmtId="0" fontId="8" fillId="40" borderId="38" xfId="62" applyFont="1" applyFill="1" applyBorder="1" applyAlignment="1">
      <alignment horizontal="center" vertical="center" shrinkToFit="1"/>
      <protection/>
    </xf>
    <xf numFmtId="0" fontId="8" fillId="41" borderId="38" xfId="62" applyFont="1" applyFill="1" applyBorder="1" applyAlignment="1">
      <alignment horizontal="center" vertical="center" shrinkToFit="1"/>
      <protection/>
    </xf>
    <xf numFmtId="0" fontId="8" fillId="38" borderId="25" xfId="62" applyFont="1" applyFill="1" applyBorder="1" applyAlignment="1">
      <alignment horizontal="center" vertical="center" shrinkToFit="1"/>
      <protection/>
    </xf>
    <xf numFmtId="0" fontId="8" fillId="37" borderId="25" xfId="62" applyFont="1" applyFill="1" applyBorder="1" applyAlignment="1">
      <alignment horizontal="center" vertical="center" shrinkToFit="1"/>
      <protection/>
    </xf>
    <xf numFmtId="0" fontId="9" fillId="41" borderId="25" xfId="62" applyFont="1" applyFill="1" applyBorder="1" applyAlignment="1">
      <alignment horizontal="center" vertical="center" shrinkToFit="1"/>
      <protection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5" borderId="0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39" borderId="39" xfId="62" applyFont="1" applyFill="1" applyBorder="1" applyAlignment="1">
      <alignment horizontal="center" vertical="center" shrinkToFit="1"/>
      <protection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9" borderId="10" xfId="62" applyFont="1" applyFill="1" applyBorder="1" applyAlignment="1">
      <alignment horizontal="center" vertical="center" shrinkToFit="1"/>
      <protection/>
    </xf>
    <xf numFmtId="0" fontId="3" fillId="35" borderId="0" xfId="62" applyFont="1" applyFill="1" applyBorder="1" applyAlignment="1">
      <alignment horizontal="center" vertical="center" shrinkToFit="1"/>
      <protection/>
    </xf>
    <xf numFmtId="0" fontId="0" fillId="0" borderId="0" xfId="62" applyBorder="1">
      <alignment vertical="center"/>
      <protection/>
    </xf>
    <xf numFmtId="0" fontId="3" fillId="35" borderId="31" xfId="62" applyFont="1" applyFill="1" applyBorder="1" applyAlignment="1">
      <alignment horizontal="center" vertical="center" shrinkToFit="1"/>
      <protection/>
    </xf>
    <xf numFmtId="0" fontId="8" fillId="35" borderId="18" xfId="62" applyFont="1" applyFill="1" applyBorder="1" applyAlignment="1">
      <alignment horizontal="center" vertical="center" shrinkToFit="1"/>
      <protection/>
    </xf>
    <xf numFmtId="0" fontId="8" fillId="40" borderId="45" xfId="62" applyFont="1" applyFill="1" applyBorder="1" applyAlignment="1">
      <alignment horizontal="center" vertical="center" shrinkToFit="1"/>
      <protection/>
    </xf>
    <xf numFmtId="0" fontId="8" fillId="38" borderId="45" xfId="62" applyFont="1" applyFill="1" applyBorder="1" applyAlignment="1">
      <alignment horizontal="center" vertical="center" shrinkToFit="1"/>
      <protection/>
    </xf>
    <xf numFmtId="0" fontId="8" fillId="39" borderId="45" xfId="62" applyFont="1" applyFill="1" applyBorder="1" applyAlignment="1">
      <alignment horizontal="center" vertical="center" shrinkToFit="1"/>
      <protection/>
    </xf>
    <xf numFmtId="0" fontId="0" fillId="0" borderId="46" xfId="0" applyFill="1" applyBorder="1" applyAlignment="1">
      <alignment horizontal="center" vertical="center"/>
    </xf>
    <xf numFmtId="0" fontId="3" fillId="2" borderId="47" xfId="62" applyFont="1" applyFill="1" applyBorder="1" applyAlignment="1">
      <alignment horizontal="center" vertical="center" shrinkToFit="1"/>
      <protection/>
    </xf>
    <xf numFmtId="0" fontId="3" fillId="2" borderId="48" xfId="62" applyFont="1" applyFill="1" applyBorder="1" applyAlignment="1">
      <alignment horizontal="center" vertical="center" shrinkToFit="1"/>
      <protection/>
    </xf>
    <xf numFmtId="0" fontId="3" fillId="2" borderId="22" xfId="62" applyFont="1" applyFill="1" applyBorder="1" applyAlignment="1">
      <alignment horizontal="center" vertical="center" shrinkToFit="1"/>
      <protection/>
    </xf>
    <xf numFmtId="0" fontId="7" fillId="0" borderId="49" xfId="62" applyFont="1" applyBorder="1" applyAlignment="1">
      <alignment horizontal="center" vertical="center" shrinkToFit="1"/>
      <protection/>
    </xf>
    <xf numFmtId="0" fontId="7" fillId="0" borderId="50" xfId="62" applyFont="1" applyBorder="1" applyAlignment="1">
      <alignment horizontal="center" vertical="center" shrinkToFit="1"/>
      <protection/>
    </xf>
    <xf numFmtId="0" fontId="7" fillId="0" borderId="51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horizontal="center" vertical="center" wrapText="1" shrinkToFit="1"/>
      <protection/>
    </xf>
    <xf numFmtId="0" fontId="7" fillId="0" borderId="52" xfId="62" applyFont="1" applyBorder="1" applyAlignment="1">
      <alignment horizontal="center" vertical="center" shrinkToFit="1"/>
      <protection/>
    </xf>
    <xf numFmtId="0" fontId="7" fillId="0" borderId="47" xfId="62" applyFont="1" applyBorder="1" applyAlignment="1">
      <alignment horizontal="center" vertical="center" shrinkToFit="1"/>
      <protection/>
    </xf>
    <xf numFmtId="0" fontId="7" fillId="0" borderId="53" xfId="62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ジュニア成績 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38100</xdr:rowOff>
    </xdr:from>
    <xdr:to>
      <xdr:col>7</xdr:col>
      <xdr:colOff>342900</xdr:colOff>
      <xdr:row>8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381125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0"/>
  <sheetViews>
    <sheetView zoomScalePageLayoutView="0" workbookViewId="0" topLeftCell="A1">
      <selection activeCell="E10" sqref="E10"/>
    </sheetView>
  </sheetViews>
  <sheetFormatPr defaultColWidth="9.140625" defaultRowHeight="15"/>
  <sheetData>
    <row r="3" spans="2:3" ht="13.5">
      <c r="B3">
        <v>1</v>
      </c>
      <c r="C3" s="44" t="s">
        <v>18</v>
      </c>
    </row>
    <row r="4" spans="2:3" ht="13.5">
      <c r="B4">
        <v>2</v>
      </c>
      <c r="C4" s="43" t="s">
        <v>20</v>
      </c>
    </row>
    <row r="5" spans="2:3" ht="13.5">
      <c r="B5">
        <v>3</v>
      </c>
      <c r="C5" s="4" t="s">
        <v>2</v>
      </c>
    </row>
    <row r="6" spans="2:3" ht="13.5">
      <c r="B6">
        <v>4</v>
      </c>
      <c r="C6" s="72" t="s">
        <v>21</v>
      </c>
    </row>
    <row r="7" spans="2:3" ht="13.5">
      <c r="B7" s="71"/>
      <c r="C7" s="48"/>
    </row>
    <row r="8" spans="2:3" ht="13.5">
      <c r="B8" s="71"/>
      <c r="C8" s="48"/>
    </row>
    <row r="9" ht="13.5">
      <c r="C9" s="48"/>
    </row>
    <row r="10" ht="13.5">
      <c r="C10" s="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5.57421875" style="1" customWidth="1"/>
    <col min="2" max="2" width="13.421875" style="1" customWidth="1"/>
    <col min="3" max="29" width="5.57421875" style="1" customWidth="1"/>
    <col min="30" max="16384" width="9.00390625" style="1" customWidth="1"/>
  </cols>
  <sheetData>
    <row r="1" ht="15" customHeight="1" thickBot="1"/>
    <row r="2" spans="1:20" s="2" customFormat="1" ht="41.25" customHeight="1">
      <c r="A2" s="6"/>
      <c r="B2" s="27" t="s">
        <v>1</v>
      </c>
      <c r="C2" s="81" t="s">
        <v>0</v>
      </c>
      <c r="D2" s="81"/>
      <c r="E2" s="82"/>
      <c r="F2" s="83" t="s">
        <v>3</v>
      </c>
      <c r="G2" s="81"/>
      <c r="H2" s="82"/>
      <c r="I2" s="83" t="s">
        <v>13</v>
      </c>
      <c r="J2" s="81"/>
      <c r="K2" s="82"/>
      <c r="L2" s="29" t="s">
        <v>4</v>
      </c>
      <c r="M2" s="22" t="s">
        <v>5</v>
      </c>
      <c r="N2" s="22" t="s">
        <v>6</v>
      </c>
      <c r="O2" s="22" t="s">
        <v>7</v>
      </c>
      <c r="P2" s="22" t="s">
        <v>12</v>
      </c>
      <c r="Q2" s="22" t="s">
        <v>8</v>
      </c>
      <c r="R2" s="23" t="s">
        <v>9</v>
      </c>
      <c r="S2" s="25" t="s">
        <v>10</v>
      </c>
      <c r="T2" s="26" t="s">
        <v>11</v>
      </c>
    </row>
    <row r="3" spans="1:20" ht="19.5" customHeight="1">
      <c r="A3" s="5">
        <v>1</v>
      </c>
      <c r="B3" s="52" t="str">
        <f>チームリスト!C3</f>
        <v>赤</v>
      </c>
      <c r="C3" s="30">
        <f>'対戦表（入力）'!C7</f>
        <v>4</v>
      </c>
      <c r="D3" s="8" t="str">
        <f>IF(C3="","-",IF(C3=E3,"△",IF(C3&gt;E3,"◎","●")))</f>
        <v>△</v>
      </c>
      <c r="E3" s="30">
        <f>'対戦表（入力）'!E7</f>
        <v>4</v>
      </c>
      <c r="F3" s="7">
        <f>'対戦表（入力）'!K8</f>
        <v>1</v>
      </c>
      <c r="G3" s="8" t="str">
        <f>IF(F3="","-",IF(F3=H3,"△",IF(F3&gt;H3,"◎","●")))</f>
        <v>◎</v>
      </c>
      <c r="H3" s="9">
        <f>'対戦表（入力）'!M8</f>
        <v>0</v>
      </c>
      <c r="I3" s="7">
        <f>'対戦表（入力）'!C9</f>
        <v>1</v>
      </c>
      <c r="J3" s="8" t="str">
        <f>IF(I3="","-",IF(I3=K3,"△",IF(I3&gt;K3,"◎","●")))</f>
        <v>△</v>
      </c>
      <c r="K3" s="9">
        <f>'対戦表（入力）'!E9</f>
        <v>1</v>
      </c>
      <c r="L3" s="31">
        <f>N3*3+P3</f>
        <v>5</v>
      </c>
      <c r="M3" s="3">
        <f>COUNT(C3:K3)/2-COUNTIF(C3:K3,"△")</f>
        <v>1</v>
      </c>
      <c r="N3" s="3">
        <f>COUNTIF(D3:K3,"◎")</f>
        <v>1</v>
      </c>
      <c r="O3" s="3">
        <f>COUNTIF(D3:K3,"●")</f>
        <v>0</v>
      </c>
      <c r="P3" s="3">
        <f>COUNTIF(D3:K3,"△")</f>
        <v>2</v>
      </c>
      <c r="Q3" s="3">
        <f>SUM(C3,F3,I3)</f>
        <v>6</v>
      </c>
      <c r="R3" s="3">
        <f>SUM(E3,H3,K3)</f>
        <v>5</v>
      </c>
      <c r="S3" s="32">
        <f>SUM(Q3-R3)</f>
        <v>1</v>
      </c>
      <c r="T3" s="24">
        <f>RANK(L3,$L$3:$L$60)</f>
        <v>1</v>
      </c>
    </row>
    <row r="4" spans="1:20" ht="19.5" customHeight="1">
      <c r="A4" s="5">
        <v>2</v>
      </c>
      <c r="B4" s="53" t="str">
        <f>チームリスト!C4</f>
        <v>オレンジ</v>
      </c>
      <c r="C4" s="57">
        <f>'対戦表（入力）'!K7</f>
        <v>1</v>
      </c>
      <c r="D4" s="11" t="str">
        <f>IF(C4="","-",IF(C4=E4,"△",IF(C4&gt;E4,"◎","●")))</f>
        <v>△</v>
      </c>
      <c r="E4" s="57">
        <f>'対戦表（入力）'!M7</f>
        <v>1</v>
      </c>
      <c r="F4" s="10">
        <f>'対戦表（入力）'!M8</f>
        <v>0</v>
      </c>
      <c r="G4" s="11" t="str">
        <f>IF(F4="","-",IF(F4=H4,"△",IF(F4&gt;H4,"◎","●")))</f>
        <v>●</v>
      </c>
      <c r="H4" s="12">
        <f>'対戦表（入力）'!K8</f>
        <v>1</v>
      </c>
      <c r="I4" s="10">
        <f>'対戦表（入力）'!M9</f>
        <v>0</v>
      </c>
      <c r="J4" s="11" t="str">
        <f>IF(I4="","-",IF(I4=K4,"△",IF(I4&gt;K4,"◎","●")))</f>
        <v>●</v>
      </c>
      <c r="K4" s="12">
        <f>'対戦表（入力）'!K9</f>
        <v>4</v>
      </c>
      <c r="L4" s="31">
        <f>N4*3+P4</f>
        <v>1</v>
      </c>
      <c r="M4" s="3">
        <f>COUNT(C4:K4)/2-COUNTIF(C4:K4,"△")</f>
        <v>2</v>
      </c>
      <c r="N4" s="3">
        <f>COUNTIF(D4:K4,"◎")</f>
        <v>0</v>
      </c>
      <c r="O4" s="3">
        <f>COUNTIF(D4:K4,"●")</f>
        <v>2</v>
      </c>
      <c r="P4" s="3">
        <f>COUNTIF(D4:K4,"△")</f>
        <v>1</v>
      </c>
      <c r="Q4" s="3">
        <f>SUM(C4,F4,I4)</f>
        <v>1</v>
      </c>
      <c r="R4" s="3">
        <f>SUM(E4,H4,K4)</f>
        <v>6</v>
      </c>
      <c r="S4" s="32">
        <f>SUM(Q4-R4)</f>
        <v>-5</v>
      </c>
      <c r="T4" s="24">
        <f>RANK(L4,$L$3:$L$60)</f>
        <v>4</v>
      </c>
    </row>
    <row r="5" spans="1:20" ht="19.5" customHeight="1">
      <c r="A5" s="5">
        <v>3</v>
      </c>
      <c r="B5" s="54" t="str">
        <f>チームリスト!C5</f>
        <v>緑</v>
      </c>
      <c r="C5" s="30">
        <f>'対戦表（入力）'!M7</f>
        <v>1</v>
      </c>
      <c r="D5" s="11" t="str">
        <f>IF(C5="","-",IF(C5=E5,"△",IF(C5&gt;E5,"◎","●")))</f>
        <v>△</v>
      </c>
      <c r="E5" s="30">
        <f>'対戦表（入力）'!K7</f>
        <v>1</v>
      </c>
      <c r="F5" s="55">
        <f>'対戦表（入力）'!E8</f>
        <v>1</v>
      </c>
      <c r="G5" s="11" t="str">
        <f>IF(F5="","-",IF(F5=H5,"△",IF(F5&gt;H5,"◎","●")))</f>
        <v>△</v>
      </c>
      <c r="H5" s="56">
        <f>'対戦表（入力）'!C8</f>
        <v>1</v>
      </c>
      <c r="I5" s="55">
        <f>'対戦表（入力）'!E9</f>
        <v>1</v>
      </c>
      <c r="J5" s="11" t="str">
        <f>IF(I5="","-",IF(I5=K5,"△",IF(I5&gt;K5,"◎","●")))</f>
        <v>△</v>
      </c>
      <c r="K5" s="56">
        <f>'対戦表（入力）'!C9</f>
        <v>1</v>
      </c>
      <c r="L5" s="31">
        <f>N5*3+P5</f>
        <v>3</v>
      </c>
      <c r="M5" s="3">
        <f>COUNT(C5:K5)/2-COUNTIF(C5:K5,"△")</f>
        <v>0</v>
      </c>
      <c r="N5" s="3">
        <f>COUNTIF(D5:K5,"◎")</f>
        <v>0</v>
      </c>
      <c r="O5" s="3">
        <f>COUNTIF(D5:K5,"●")</f>
        <v>0</v>
      </c>
      <c r="P5" s="3">
        <f>COUNTIF(D5:K5,"△")</f>
        <v>3</v>
      </c>
      <c r="Q5" s="3">
        <f>SUM(C5,F5,I5)</f>
        <v>3</v>
      </c>
      <c r="R5" s="3">
        <f>SUM(E5,H5,K5)</f>
        <v>3</v>
      </c>
      <c r="S5" s="32">
        <f>SUM(Q5-R5)</f>
        <v>0</v>
      </c>
      <c r="T5" s="24">
        <f>RANK(L5,$L$3:$L$60)</f>
        <v>3</v>
      </c>
    </row>
    <row r="6" spans="1:20" ht="19.5" customHeight="1" thickBot="1">
      <c r="A6" s="5">
        <v>4</v>
      </c>
      <c r="B6" s="63" t="str">
        <f>チームリスト!C6</f>
        <v>青</v>
      </c>
      <c r="C6" s="64">
        <f>'対戦表（入力）'!E7</f>
        <v>4</v>
      </c>
      <c r="D6" s="65" t="str">
        <f>IF(C6="","-",IF(C6=E6,"△",IF(C6&gt;E6,"◎","●")))</f>
        <v>△</v>
      </c>
      <c r="E6" s="66">
        <f>'対戦表（入力）'!C7</f>
        <v>4</v>
      </c>
      <c r="F6" s="80">
        <f>'対戦表（入力）'!C8</f>
        <v>1</v>
      </c>
      <c r="G6" s="65" t="str">
        <f>IF(F6="","-",IF(F6=H6,"△",IF(F6&gt;H6,"◎","●")))</f>
        <v>△</v>
      </c>
      <c r="H6" s="67">
        <f>'対戦表（入力）'!E8</f>
        <v>1</v>
      </c>
      <c r="I6" s="80">
        <f>'対戦表（入力）'!K9</f>
        <v>4</v>
      </c>
      <c r="J6" s="65" t="str">
        <f>IF(I6="","-",IF(I6=K6,"△",IF(I6&gt;K6,"◎","●")))</f>
        <v>◎</v>
      </c>
      <c r="K6" s="67">
        <f>'対戦表（入力）'!M9</f>
        <v>0</v>
      </c>
      <c r="L6" s="68">
        <f>N6*3+P6</f>
        <v>5</v>
      </c>
      <c r="M6" s="69">
        <f>COUNT(C6:K6)/2-COUNTIF(C6:K6,"△")</f>
        <v>1</v>
      </c>
      <c r="N6" s="69">
        <f>COUNTIF(D6:K6,"◎")</f>
        <v>1</v>
      </c>
      <c r="O6" s="69">
        <f>COUNTIF(D6:K6,"●")</f>
        <v>0</v>
      </c>
      <c r="P6" s="69">
        <f>COUNTIF(D6:K6,"△")</f>
        <v>2</v>
      </c>
      <c r="Q6" s="69">
        <f>SUM(C6,F6,I6)</f>
        <v>9</v>
      </c>
      <c r="R6" s="69">
        <f>SUM(E6,H6,K6)</f>
        <v>5</v>
      </c>
      <c r="S6" s="70">
        <f>SUM(Q6-R6)</f>
        <v>4</v>
      </c>
      <c r="T6" s="24">
        <f>RANK(L6,$L$3:$L$60)</f>
        <v>1</v>
      </c>
    </row>
    <row r="7" spans="1:26" ht="19.5" customHeight="1">
      <c r="A7" s="58"/>
      <c r="B7" s="48"/>
      <c r="C7" s="60"/>
      <c r="D7" s="61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61"/>
      <c r="T7" s="61"/>
      <c r="U7" s="61"/>
      <c r="V7" s="61"/>
      <c r="W7" s="61"/>
      <c r="X7" s="61"/>
      <c r="Y7" s="62"/>
      <c r="Z7" s="61"/>
    </row>
    <row r="8" spans="1:26" ht="19.5" customHeight="1">
      <c r="A8" s="58"/>
      <c r="B8" s="48"/>
      <c r="C8" s="60"/>
      <c r="D8" s="61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61"/>
      <c r="T8" s="61"/>
      <c r="U8" s="61"/>
      <c r="V8" s="61"/>
      <c r="W8" s="61"/>
      <c r="X8" s="61"/>
      <c r="Y8" s="62"/>
      <c r="Z8" s="61"/>
    </row>
    <row r="9" ht="19.5" customHeight="1">
      <c r="B9" s="59"/>
    </row>
    <row r="10" ht="19.5" customHeight="1"/>
  </sheetData>
  <sheetProtection/>
  <mergeCells count="3">
    <mergeCell ref="C2:E2"/>
    <mergeCell ref="F2:H2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0.57421875" style="0" customWidth="1"/>
    <col min="2" max="2" width="7.57421875" style="0" customWidth="1"/>
    <col min="3" max="3" width="5.57421875" style="0" customWidth="1"/>
    <col min="4" max="4" width="2.8515625" style="0" customWidth="1"/>
    <col min="5" max="5" width="5.57421875" style="0" customWidth="1"/>
    <col min="6" max="6" width="7.421875" style="0" customWidth="1"/>
    <col min="7" max="8" width="5.57421875" style="0" customWidth="1"/>
    <col min="9" max="9" width="10.57421875" style="0" customWidth="1"/>
    <col min="10" max="10" width="7.57421875" style="0" customWidth="1"/>
    <col min="11" max="11" width="5.57421875" style="0" customWidth="1"/>
    <col min="12" max="12" width="3.140625" style="0" customWidth="1"/>
    <col min="13" max="13" width="5.57421875" style="0" customWidth="1"/>
    <col min="14" max="14" width="7.57421875" style="0" customWidth="1"/>
    <col min="15" max="15" width="5.57421875" style="21" customWidth="1"/>
    <col min="16" max="16" width="2.8515625" style="0" customWidth="1"/>
    <col min="17" max="20" width="5.57421875" style="0" customWidth="1"/>
    <col min="21" max="21" width="5.57421875" style="21" customWidth="1"/>
    <col min="22" max="22" width="2.8515625" style="0" customWidth="1"/>
    <col min="23" max="41" width="5.57421875" style="0" customWidth="1"/>
  </cols>
  <sheetData>
    <row r="1" spans="1:36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0"/>
      <c r="P1" s="13"/>
      <c r="Q1" s="13"/>
      <c r="R1" s="13"/>
      <c r="S1" s="13"/>
      <c r="T1" s="13"/>
      <c r="U1" s="20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2:36" ht="19.5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9.5" customHeight="1">
      <c r="A3" s="41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42" t="s">
        <v>17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9.5" customHeight="1">
      <c r="A4" s="39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4.25" thickBot="1">
      <c r="A5" s="13"/>
      <c r="B5" s="13"/>
      <c r="C5" s="13"/>
      <c r="D5" s="13"/>
      <c r="E5" s="13"/>
      <c r="F5" s="13"/>
      <c r="G5" s="13"/>
      <c r="H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9.5" customHeight="1" thickBot="1">
      <c r="A6" s="88" t="s">
        <v>14</v>
      </c>
      <c r="B6" s="89"/>
      <c r="C6" s="89"/>
      <c r="D6" s="89"/>
      <c r="E6" s="89"/>
      <c r="F6" s="90"/>
      <c r="I6" s="84" t="s">
        <v>15</v>
      </c>
      <c r="J6" s="85"/>
      <c r="K6" s="85"/>
      <c r="L6" s="85"/>
      <c r="M6" s="85"/>
      <c r="N6" s="8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9.5" customHeight="1" thickBot="1">
      <c r="A7" s="38" t="s">
        <v>0</v>
      </c>
      <c r="B7" s="45" t="str">
        <f>チームリスト!$C$3</f>
        <v>赤</v>
      </c>
      <c r="C7" s="36">
        <v>4</v>
      </c>
      <c r="D7" s="35" t="s">
        <v>16</v>
      </c>
      <c r="E7" s="37">
        <v>4</v>
      </c>
      <c r="F7" s="49" t="str">
        <f>チームリスト!$C$6</f>
        <v>青</v>
      </c>
      <c r="I7" s="38" t="s">
        <v>0</v>
      </c>
      <c r="J7" s="77" t="str">
        <f>チームリスト!$C$4</f>
        <v>オレンジ</v>
      </c>
      <c r="K7" s="75">
        <v>1</v>
      </c>
      <c r="L7" s="35" t="s">
        <v>16</v>
      </c>
      <c r="M7" s="37">
        <v>1</v>
      </c>
      <c r="N7" s="51" t="str">
        <f>チームリスト!$C$5</f>
        <v>緑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9.5" customHeight="1" thickBot="1">
      <c r="A8" s="28" t="s">
        <v>22</v>
      </c>
      <c r="B8" s="79" t="str">
        <f>チームリスト!$C$6</f>
        <v>青</v>
      </c>
      <c r="C8" s="76">
        <v>1</v>
      </c>
      <c r="D8" s="19" t="s">
        <v>16</v>
      </c>
      <c r="E8" s="34">
        <v>1</v>
      </c>
      <c r="F8" s="51" t="str">
        <f>チームリスト!$C$5</f>
        <v>緑</v>
      </c>
      <c r="I8" s="28" t="s">
        <v>3</v>
      </c>
      <c r="J8" s="78" t="str">
        <f>チームリスト!$C$3</f>
        <v>赤</v>
      </c>
      <c r="K8" s="76">
        <v>1</v>
      </c>
      <c r="L8" s="19" t="s">
        <v>16</v>
      </c>
      <c r="M8" s="34">
        <v>0</v>
      </c>
      <c r="N8" s="50" t="str">
        <f>チームリスト!$C$4</f>
        <v>オレンジ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9.5" customHeight="1">
      <c r="A9" s="28" t="s">
        <v>23</v>
      </c>
      <c r="B9" s="46" t="str">
        <f>チームリスト!$C$3</f>
        <v>赤</v>
      </c>
      <c r="C9" s="33">
        <v>1</v>
      </c>
      <c r="D9" s="19" t="s">
        <v>16</v>
      </c>
      <c r="E9" s="34">
        <v>1</v>
      </c>
      <c r="F9" s="51" t="str">
        <f>チームリスト!$C$5</f>
        <v>緑</v>
      </c>
      <c r="I9" s="28" t="s">
        <v>13</v>
      </c>
      <c r="J9" s="79" t="str">
        <f>チームリスト!$C$6</f>
        <v>青</v>
      </c>
      <c r="K9" s="76">
        <v>4</v>
      </c>
      <c r="L9" s="19" t="s">
        <v>16</v>
      </c>
      <c r="M9" s="34">
        <v>0</v>
      </c>
      <c r="N9" s="50" t="str">
        <f>チームリスト!$C$4</f>
        <v>オレンジ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9.5" customHeight="1">
      <c r="A10" s="48"/>
      <c r="B10" s="48"/>
      <c r="C10" s="48"/>
      <c r="D10" s="48"/>
      <c r="E10" s="48"/>
      <c r="F10" s="48"/>
      <c r="I10" s="47"/>
      <c r="J10" s="48"/>
      <c r="K10" s="73"/>
      <c r="L10" s="47"/>
      <c r="M10" s="47"/>
      <c r="N10" s="4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9.5" customHeight="1">
      <c r="A11" s="48"/>
      <c r="B11" s="48"/>
      <c r="C11" s="48"/>
      <c r="D11" s="48"/>
      <c r="E11" s="48"/>
      <c r="F11" s="48"/>
      <c r="I11" s="47"/>
      <c r="J11" s="48"/>
      <c r="K11" s="18"/>
      <c r="L11" s="47"/>
      <c r="M11" s="47"/>
      <c r="N11" s="4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9.5" customHeight="1">
      <c r="A12" s="15"/>
      <c r="B12" s="15"/>
      <c r="C12" s="15"/>
      <c r="D12" s="15"/>
      <c r="E12" s="15"/>
      <c r="F12" s="15"/>
      <c r="H12" s="71"/>
      <c r="I12" s="15"/>
      <c r="J12" s="15"/>
      <c r="K12" s="17"/>
      <c r="L12" s="15"/>
      <c r="M12" s="15"/>
      <c r="N12" s="15"/>
      <c r="O12" s="7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9.5" customHeight="1">
      <c r="A13" s="47"/>
      <c r="B13" s="47"/>
      <c r="C13" s="47"/>
      <c r="D13" s="47"/>
      <c r="E13" s="47"/>
      <c r="F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3:36" ht="19.5" customHeight="1">
      <c r="C14" s="13"/>
      <c r="D14" s="13"/>
      <c r="E14" s="13"/>
      <c r="F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3:36" ht="19.5" customHeight="1">
      <c r="C15" s="13"/>
      <c r="D15" s="13"/>
      <c r="E15" s="13"/>
      <c r="F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3:36" ht="19.5" customHeight="1">
      <c r="C16" s="13"/>
      <c r="D16" s="13"/>
      <c r="E16" s="13"/>
      <c r="F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3:24" ht="19.5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3:29" ht="19.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3:29" ht="19.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3:29" ht="19.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3:29" ht="19.5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9.5" customHeight="1">
      <c r="A22" s="16"/>
      <c r="B22" s="16"/>
      <c r="C22" s="13"/>
      <c r="D22" s="13"/>
      <c r="E22" s="13"/>
      <c r="F22" s="13"/>
      <c r="G22" s="13"/>
      <c r="H22" s="13"/>
      <c r="I22" s="17"/>
      <c r="J22" s="15"/>
      <c r="K22" s="15"/>
      <c r="L22" s="15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9.5" customHeight="1">
      <c r="A23" s="15"/>
      <c r="B23" s="15"/>
      <c r="C23" s="15"/>
      <c r="D23" s="15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1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U24"/>
    </row>
    <row r="25" spans="1:29" ht="13.5">
      <c r="A25" s="13"/>
      <c r="B25" s="13"/>
      <c r="C25" s="13"/>
      <c r="D25" s="13"/>
      <c r="E25" s="13"/>
      <c r="F25" s="13"/>
      <c r="G25" s="13"/>
      <c r="H25" s="15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7:41" ht="13.5">
      <c r="G26" s="15"/>
      <c r="H26" s="13"/>
      <c r="O26" s="2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7:41" ht="13.5">
      <c r="G27" s="13"/>
      <c r="H27" s="13"/>
      <c r="O27" s="20"/>
      <c r="P27" s="13"/>
      <c r="Q27" s="13"/>
      <c r="R27" s="13"/>
      <c r="S27" s="13"/>
      <c r="T27" s="13"/>
      <c r="U27" s="20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7:41" ht="13.5">
      <c r="G28" s="13"/>
      <c r="P28" s="13"/>
      <c r="Q28" s="13"/>
      <c r="R28" s="13"/>
      <c r="S28" s="13"/>
      <c r="T28" s="13"/>
      <c r="U28" s="20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</sheetData>
  <sheetProtection/>
  <mergeCells count="3">
    <mergeCell ref="I6:N6"/>
    <mergeCell ref="B2:M4"/>
    <mergeCell ref="A6:F6"/>
  </mergeCell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user006</cp:lastModifiedBy>
  <cp:lastPrinted>2013-08-01T08:06:07Z</cp:lastPrinted>
  <dcterms:created xsi:type="dcterms:W3CDTF">2013-06-15T01:16:16Z</dcterms:created>
  <dcterms:modified xsi:type="dcterms:W3CDTF">2018-08-02T11:05:55Z</dcterms:modified>
  <cp:category/>
  <cp:version/>
  <cp:contentType/>
  <cp:contentStatus/>
</cp:coreProperties>
</file>