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チームリスト" sheetId="1" r:id="rId1"/>
    <sheet name="成績表" sheetId="2" r:id="rId2"/>
    <sheet name="対戦表（入力）" sheetId="3" r:id="rId3"/>
  </sheets>
  <definedNames>
    <definedName name="_xlfn.CUBERANKEDMEMBER" hidden="1">#NAME?</definedName>
    <definedName name="_xlnm.Print_Area" localSheetId="2">'対戦表（入力）'!$A$1:$N$26</definedName>
  </definedNames>
  <calcPr fullCalcOnLoad="1"/>
</workbook>
</file>

<file path=xl/sharedStrings.xml><?xml version="1.0" encoding="utf-8"?>
<sst xmlns="http://schemas.openxmlformats.org/spreadsheetml/2006/main" count="57" uniqueCount="27">
  <si>
    <t>第１試合</t>
  </si>
  <si>
    <t>チーム</t>
  </si>
  <si>
    <t>第２試合</t>
  </si>
  <si>
    <t>勝点</t>
  </si>
  <si>
    <t>試合</t>
  </si>
  <si>
    <t>勝</t>
  </si>
  <si>
    <t>負</t>
  </si>
  <si>
    <t>得</t>
  </si>
  <si>
    <t>失</t>
  </si>
  <si>
    <t>点差</t>
  </si>
  <si>
    <t>順位</t>
  </si>
  <si>
    <t>引き分け</t>
  </si>
  <si>
    <t>第３試合</t>
  </si>
  <si>
    <t>第４試合</t>
  </si>
  <si>
    <t>第５試合</t>
  </si>
  <si>
    <t>－</t>
  </si>
  <si>
    <t>★</t>
  </si>
  <si>
    <t>ベガルタ仙台ジュニアサッカースクール
夏季対抗戦</t>
  </si>
  <si>
    <t>①コート</t>
  </si>
  <si>
    <t>②コート</t>
  </si>
  <si>
    <t>③コート</t>
  </si>
  <si>
    <t>レモン</t>
  </si>
  <si>
    <t>ピンクシマ</t>
  </si>
  <si>
    <t>白</t>
  </si>
  <si>
    <t>赤シマ</t>
  </si>
  <si>
    <t>黄色シマ</t>
  </si>
  <si>
    <t>青シマ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</si>
</sst>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ﾎﾟｯﾌﾟ体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b/>
      <sz val="11"/>
      <color indexed="8"/>
      <name val="HGS創英角ﾎﾟｯﾌﾟ体"/>
      <family val="3"/>
    </font>
    <font>
      <sz val="11"/>
      <color indexed="8"/>
      <name val="HGS創英角ﾎﾟｯﾌﾟ体"/>
      <family val="3"/>
    </font>
    <font>
      <sz val="11"/>
      <color indexed="9"/>
      <name val="HGS創英角ﾎﾟｯﾌﾟ体"/>
      <family val="3"/>
    </font>
    <font>
      <sz val="24"/>
      <color indexed="57"/>
      <name val="HGP創英角ﾎﾟｯﾌﾟ体"/>
      <family val="3"/>
    </font>
    <font>
      <sz val="24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7"/>
      <name val="HGP創英角ﾎﾟｯﾌﾟ体"/>
      <family val="3"/>
    </font>
    <font>
      <sz val="24"/>
      <color indexed="13"/>
      <name val="HGP創英角ﾎﾟｯﾌﾟ体"/>
      <family val="3"/>
    </font>
    <font>
      <sz val="11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rgb="FF00B050"/>
      <name val="HGP創英角ﾎﾟｯﾌﾟ体"/>
      <family val="3"/>
    </font>
    <font>
      <sz val="24"/>
      <color rgb="FFFFFF00"/>
      <name val="HGP創英角ﾎﾟｯﾌﾟ体"/>
      <family val="3"/>
    </font>
    <font>
      <sz val="11"/>
      <color theme="1"/>
      <name val="HGP創英角ﾎﾟｯﾌﾟ体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9E80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slantDashDot"/>
      <bottom style="thin"/>
    </border>
    <border>
      <left style="hair"/>
      <right>
        <color indexed="63"/>
      </right>
      <top style="slantDashDot"/>
      <bottom style="thin"/>
    </border>
    <border>
      <left>
        <color indexed="63"/>
      </left>
      <right style="hair"/>
      <top style="slantDashDot"/>
      <bottom style="thin"/>
    </border>
    <border>
      <left style="medium"/>
      <right style="double"/>
      <top style="slantDashDot"/>
      <bottom style="thin"/>
    </border>
    <border>
      <left style="double"/>
      <right>
        <color indexed="63"/>
      </right>
      <top style="slantDashDot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slantDashDot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medium"/>
      <top style="medium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62">
      <alignment vertical="center"/>
      <protection/>
    </xf>
    <xf numFmtId="0" fontId="0" fillId="33" borderId="0" xfId="62" applyFill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8" fillId="33" borderId="0" xfId="62" applyFont="1" applyFill="1" applyBorder="1" applyAlignment="1">
      <alignment horizontal="center" vertical="center" shrinkToFit="1"/>
      <protection/>
    </xf>
    <xf numFmtId="0" fontId="8" fillId="33" borderId="0" xfId="62" applyFont="1" applyFill="1" applyAlignment="1">
      <alignment horizontal="center" vertical="center" shrinkToFit="1"/>
      <protection/>
    </xf>
    <xf numFmtId="0" fontId="9" fillId="33" borderId="0" xfId="62" applyFont="1" applyFill="1" applyAlignment="1">
      <alignment horizontal="center" vertical="center" shrinkToFit="1"/>
      <protection/>
    </xf>
    <xf numFmtId="0" fontId="8" fillId="34" borderId="0" xfId="62" applyFont="1" applyFill="1" applyAlignment="1">
      <alignment horizontal="center" vertical="center" shrinkToFit="1"/>
      <protection/>
    </xf>
    <xf numFmtId="0" fontId="8" fillId="34" borderId="0" xfId="62" applyFont="1" applyFill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0" fontId="51" fillId="0" borderId="0" xfId="62" applyFont="1">
      <alignment vertical="center"/>
      <protection/>
    </xf>
    <xf numFmtId="0" fontId="51" fillId="0" borderId="0" xfId="0" applyFont="1" applyAlignment="1">
      <alignment vertical="center"/>
    </xf>
    <xf numFmtId="0" fontId="5" fillId="35" borderId="19" xfId="64" applyFont="1" applyFill="1" applyBorder="1" applyAlignment="1" applyProtection="1">
      <alignment horizontal="center" vertical="center" textRotation="255" shrinkToFit="1"/>
      <protection/>
    </xf>
    <xf numFmtId="0" fontId="5" fillId="35" borderId="20" xfId="64" applyFont="1" applyFill="1" applyBorder="1" applyAlignment="1" applyProtection="1">
      <alignment horizontal="center" vertical="center" textRotation="255" shrinkToFit="1"/>
      <protection/>
    </xf>
    <xf numFmtId="0" fontId="0" fillId="7" borderId="21" xfId="0" applyFill="1" applyBorder="1" applyAlignment="1">
      <alignment horizontal="center" vertical="center"/>
    </xf>
    <xf numFmtId="0" fontId="5" fillId="35" borderId="22" xfId="64" applyFont="1" applyFill="1" applyBorder="1" applyAlignment="1" applyProtection="1">
      <alignment horizontal="center" vertical="center" textRotation="255" shrinkToFit="1"/>
      <protection/>
    </xf>
    <xf numFmtId="0" fontId="5" fillId="7" borderId="23" xfId="64" applyFont="1" applyFill="1" applyBorder="1" applyAlignment="1">
      <alignment horizontal="center" vertical="center" textRotation="255" shrinkToFit="1"/>
      <protection/>
    </xf>
    <xf numFmtId="0" fontId="3" fillId="0" borderId="24" xfId="62" applyFont="1" applyBorder="1" applyAlignment="1">
      <alignment horizontal="center" vertical="center" shrinkToFit="1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5" fillId="35" borderId="26" xfId="64" applyFont="1" applyFill="1" applyBorder="1" applyAlignment="1" applyProtection="1">
      <alignment horizontal="center" vertical="center" textRotation="255" shrinkToFit="1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8" fillId="34" borderId="29" xfId="62" applyFont="1" applyFill="1" applyBorder="1" applyAlignment="1">
      <alignment horizontal="center" vertical="center" shrinkToFit="1"/>
      <protection/>
    </xf>
    <xf numFmtId="0" fontId="8" fillId="0" borderId="30" xfId="62" applyFont="1" applyBorder="1" applyAlignment="1">
      <alignment horizontal="center" vertical="center" shrinkToFit="1"/>
      <protection/>
    </xf>
    <xf numFmtId="0" fontId="8" fillId="0" borderId="31" xfId="62" applyFont="1" applyBorder="1" applyAlignment="1">
      <alignment horizontal="center" vertical="center" shrinkToFit="1"/>
      <protection/>
    </xf>
    <xf numFmtId="0" fontId="8" fillId="34" borderId="32" xfId="62" applyFont="1" applyFill="1" applyBorder="1" applyAlignment="1">
      <alignment horizontal="center" vertical="center" shrinkToFit="1"/>
      <protection/>
    </xf>
    <xf numFmtId="0" fontId="8" fillId="0" borderId="33" xfId="62" applyFont="1" applyBorder="1" applyAlignment="1">
      <alignment horizontal="center" vertical="center" shrinkToFit="1"/>
      <protection/>
    </xf>
    <xf numFmtId="0" fontId="8" fillId="0" borderId="34" xfId="62" applyFont="1" applyBorder="1" applyAlignment="1">
      <alignment horizontal="center" vertical="center" shrinkToFit="1"/>
      <protection/>
    </xf>
    <xf numFmtId="0" fontId="3" fillId="34" borderId="32" xfId="62" applyFont="1" applyFill="1" applyBorder="1" applyAlignment="1">
      <alignment horizontal="center"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52" fillId="0" borderId="0" xfId="62" applyFont="1" applyAlignment="1">
      <alignment vertical="center" shrinkToFit="1"/>
      <protection/>
    </xf>
    <xf numFmtId="0" fontId="53" fillId="0" borderId="0" xfId="62" applyFont="1" applyAlignment="1">
      <alignment vertical="center" shrinkToFit="1"/>
      <protection/>
    </xf>
    <xf numFmtId="0" fontId="8" fillId="9" borderId="10" xfId="62" applyFont="1" applyFill="1" applyBorder="1" applyAlignment="1">
      <alignment horizontal="center" vertical="center" shrinkToFit="1"/>
      <protection/>
    </xf>
    <xf numFmtId="0" fontId="8" fillId="36" borderId="10" xfId="62" applyFont="1" applyFill="1" applyBorder="1" applyAlignment="1">
      <alignment horizontal="center" vertical="center" shrinkToFit="1"/>
      <protection/>
    </xf>
    <xf numFmtId="0" fontId="8" fillId="36" borderId="35" xfId="62" applyFont="1" applyFill="1" applyBorder="1" applyAlignment="1">
      <alignment horizontal="center" vertical="center" shrinkToFit="1"/>
      <protection/>
    </xf>
    <xf numFmtId="0" fontId="8" fillId="36" borderId="36" xfId="62" applyFont="1" applyFill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37" borderId="36" xfId="62" applyFont="1" applyFill="1" applyBorder="1" applyAlignment="1">
      <alignment horizontal="center" vertical="center" shrinkToFit="1"/>
      <protection/>
    </xf>
    <xf numFmtId="0" fontId="8" fillId="38" borderId="36" xfId="62" applyFont="1" applyFill="1" applyBorder="1" applyAlignment="1">
      <alignment horizontal="center" vertical="center" shrinkToFit="1"/>
      <protection/>
    </xf>
    <xf numFmtId="0" fontId="8" fillId="39" borderId="37" xfId="62" applyFont="1" applyFill="1" applyBorder="1" applyAlignment="1">
      <alignment horizontal="center" vertical="center" shrinkToFit="1"/>
      <protection/>
    </xf>
    <xf numFmtId="0" fontId="8" fillId="40" borderId="38" xfId="62" applyFont="1" applyFill="1" applyBorder="1" applyAlignment="1">
      <alignment horizontal="center" vertical="center" shrinkToFit="1"/>
      <protection/>
    </xf>
    <xf numFmtId="0" fontId="8" fillId="36" borderId="25" xfId="62" applyFont="1" applyFill="1" applyBorder="1" applyAlignment="1">
      <alignment horizontal="center" vertical="center" shrinkToFit="1"/>
      <protection/>
    </xf>
    <xf numFmtId="0" fontId="8" fillId="41" borderId="25" xfId="62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0" xfId="62" applyFont="1" applyFill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8" fillId="42" borderId="47" xfId="62" applyFont="1" applyFill="1" applyBorder="1" applyAlignment="1">
      <alignment horizontal="center" vertical="center" shrinkToFit="1"/>
      <protection/>
    </xf>
    <xf numFmtId="0" fontId="8" fillId="43" borderId="10" xfId="62" applyFont="1" applyFill="1" applyBorder="1" applyAlignment="1">
      <alignment horizontal="center" vertical="center" shrinkToFit="1"/>
      <protection/>
    </xf>
    <xf numFmtId="0" fontId="8" fillId="34" borderId="10" xfId="62" applyFont="1" applyFill="1" applyBorder="1" applyAlignment="1">
      <alignment horizontal="center" vertical="center" shrinkToFit="1"/>
      <protection/>
    </xf>
    <xf numFmtId="0" fontId="8" fillId="34" borderId="38" xfId="62" applyFont="1" applyFill="1" applyBorder="1" applyAlignment="1">
      <alignment horizontal="center" vertical="center" shrinkToFit="1"/>
      <protection/>
    </xf>
    <xf numFmtId="0" fontId="8" fillId="44" borderId="35" xfId="62" applyFont="1" applyFill="1" applyBorder="1" applyAlignment="1">
      <alignment horizontal="center" vertical="center" shrinkToFit="1"/>
      <protection/>
    </xf>
    <xf numFmtId="0" fontId="9" fillId="38" borderId="10" xfId="62" applyFont="1" applyFill="1" applyBorder="1" applyAlignment="1">
      <alignment horizontal="center" vertical="center" shrinkToFit="1"/>
      <protection/>
    </xf>
    <xf numFmtId="0" fontId="9" fillId="38" borderId="25" xfId="62" applyFont="1" applyFill="1" applyBorder="1" applyAlignment="1">
      <alignment horizontal="center" vertical="center" shrinkToFit="1"/>
      <protection/>
    </xf>
    <xf numFmtId="0" fontId="8" fillId="34" borderId="48" xfId="62" applyFont="1" applyFill="1" applyBorder="1" applyAlignment="1">
      <alignment horizontal="center" vertical="center" shrinkToFit="1"/>
      <protection/>
    </xf>
    <xf numFmtId="0" fontId="8" fillId="44" borderId="25" xfId="62" applyFont="1" applyFill="1" applyBorder="1" applyAlignment="1">
      <alignment horizontal="center" vertical="center" shrinkToFit="1"/>
      <protection/>
    </xf>
    <xf numFmtId="0" fontId="8" fillId="43" borderId="25" xfId="62" applyFont="1" applyFill="1" applyBorder="1" applyAlignment="1">
      <alignment horizontal="center" vertical="center" shrinkToFit="1"/>
      <protection/>
    </xf>
    <xf numFmtId="0" fontId="3" fillId="2" borderId="49" xfId="62" applyFont="1" applyFill="1" applyBorder="1" applyAlignment="1">
      <alignment horizontal="center" vertical="center" shrinkToFit="1"/>
      <protection/>
    </xf>
    <xf numFmtId="0" fontId="3" fillId="2" borderId="50" xfId="62" applyFont="1" applyFill="1" applyBorder="1" applyAlignment="1">
      <alignment horizontal="center" vertical="center" shrinkToFit="1"/>
      <protection/>
    </xf>
    <xf numFmtId="0" fontId="3" fillId="2" borderId="22" xfId="62" applyFont="1" applyFill="1" applyBorder="1" applyAlignment="1">
      <alignment horizontal="center" vertical="center" shrinkToFit="1"/>
      <protection/>
    </xf>
    <xf numFmtId="0" fontId="7" fillId="0" borderId="51" xfId="62" applyFont="1" applyBorder="1" applyAlignment="1">
      <alignment horizontal="center" vertical="center" shrinkToFit="1"/>
      <protection/>
    </xf>
    <xf numFmtId="0" fontId="7" fillId="0" borderId="52" xfId="62" applyFont="1" applyBorder="1" applyAlignment="1">
      <alignment horizontal="center" vertical="center" shrinkToFit="1"/>
      <protection/>
    </xf>
    <xf numFmtId="0" fontId="7" fillId="0" borderId="53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" vertical="center" wrapText="1" shrinkToFit="1"/>
      <protection/>
    </xf>
    <xf numFmtId="0" fontId="7" fillId="0" borderId="54" xfId="62" applyFont="1" applyBorder="1" applyAlignment="1">
      <alignment horizontal="center" vertical="center" shrinkToFit="1"/>
      <protection/>
    </xf>
    <xf numFmtId="0" fontId="7" fillId="0" borderId="49" xfId="62" applyFont="1" applyBorder="1" applyAlignment="1">
      <alignment horizontal="center" vertical="center" shrinkToFit="1"/>
      <protection/>
    </xf>
    <xf numFmtId="0" fontId="7" fillId="0" borderId="55" xfId="62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ジュニア成績 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11</xdr:row>
      <xdr:rowOff>95250</xdr:rowOff>
    </xdr:from>
    <xdr:to>
      <xdr:col>7</xdr:col>
      <xdr:colOff>352425</xdr:colOff>
      <xdr:row>14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765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zoomScalePageLayoutView="0" workbookViewId="0" topLeftCell="A1">
      <selection activeCell="D6" sqref="D6"/>
    </sheetView>
  </sheetViews>
  <sheetFormatPr defaultColWidth="9.140625" defaultRowHeight="15"/>
  <sheetData>
    <row r="3" spans="2:3" ht="13.5">
      <c r="B3">
        <v>1</v>
      </c>
      <c r="C3" s="47" t="s">
        <v>24</v>
      </c>
    </row>
    <row r="4" spans="2:3" ht="13.5">
      <c r="B4">
        <v>2</v>
      </c>
      <c r="C4" s="79" t="s">
        <v>21</v>
      </c>
    </row>
    <row r="5" spans="2:3" ht="13.5">
      <c r="B5">
        <v>3</v>
      </c>
      <c r="C5" s="83" t="s">
        <v>26</v>
      </c>
    </row>
    <row r="6" spans="2:3" ht="13.5">
      <c r="B6">
        <v>4</v>
      </c>
      <c r="C6" s="46" t="s">
        <v>22</v>
      </c>
    </row>
    <row r="7" spans="2:3" ht="13.5">
      <c r="B7">
        <v>5</v>
      </c>
      <c r="C7" s="78" t="s">
        <v>25</v>
      </c>
    </row>
    <row r="8" spans="2:3" ht="13.5">
      <c r="B8">
        <v>6</v>
      </c>
      <c r="C8" s="80" t="s">
        <v>23</v>
      </c>
    </row>
    <row r="9" ht="13.5">
      <c r="C9" s="51"/>
    </row>
    <row r="10" ht="13.5">
      <c r="C10" s="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57421875" style="1" customWidth="1"/>
    <col min="2" max="2" width="13.421875" style="1" customWidth="1"/>
    <col min="3" max="29" width="5.57421875" style="1" customWidth="1"/>
    <col min="30" max="16384" width="9.00390625" style="1" customWidth="1"/>
  </cols>
  <sheetData>
    <row r="1" ht="15" customHeight="1" thickBot="1"/>
    <row r="2" spans="1:26" s="2" customFormat="1" ht="41.25" customHeight="1">
      <c r="A2" s="5"/>
      <c r="B2" s="28" t="s">
        <v>1</v>
      </c>
      <c r="C2" s="88" t="s">
        <v>0</v>
      </c>
      <c r="D2" s="88"/>
      <c r="E2" s="89"/>
      <c r="F2" s="90" t="s">
        <v>2</v>
      </c>
      <c r="G2" s="88"/>
      <c r="H2" s="89"/>
      <c r="I2" s="90" t="s">
        <v>12</v>
      </c>
      <c r="J2" s="88"/>
      <c r="K2" s="89"/>
      <c r="L2" s="90" t="s">
        <v>13</v>
      </c>
      <c r="M2" s="88"/>
      <c r="N2" s="89"/>
      <c r="O2" s="90" t="s">
        <v>14</v>
      </c>
      <c r="P2" s="88"/>
      <c r="Q2" s="89"/>
      <c r="R2" s="30" t="s">
        <v>3</v>
      </c>
      <c r="S2" s="23" t="s">
        <v>4</v>
      </c>
      <c r="T2" s="23" t="s">
        <v>5</v>
      </c>
      <c r="U2" s="23" t="s">
        <v>6</v>
      </c>
      <c r="V2" s="23" t="s">
        <v>11</v>
      </c>
      <c r="W2" s="23" t="s">
        <v>7</v>
      </c>
      <c r="X2" s="24" t="s">
        <v>8</v>
      </c>
      <c r="Y2" s="26" t="s">
        <v>9</v>
      </c>
      <c r="Z2" s="27" t="s">
        <v>10</v>
      </c>
    </row>
    <row r="3" spans="1:26" ht="19.5" customHeight="1">
      <c r="A3" s="4">
        <v>1</v>
      </c>
      <c r="B3" s="56" t="str">
        <f>チームリスト!C3</f>
        <v>赤シマ</v>
      </c>
      <c r="C3" s="31">
        <f>'対戦表（入力）'!C7</f>
        <v>0</v>
      </c>
      <c r="D3" s="7" t="str">
        <f aca="true" t="shared" si="0" ref="D3:D8">IF(C3="","-",IF(C3=E3,"△",IF(C3&gt;E3,"◎","●")))</f>
        <v>△</v>
      </c>
      <c r="E3" s="31">
        <f>'対戦表（入力）'!E7</f>
        <v>0</v>
      </c>
      <c r="F3" s="6">
        <f>'対戦表（入力）'!C8</f>
        <v>0</v>
      </c>
      <c r="G3" s="7" t="str">
        <f aca="true" t="shared" si="1" ref="G3:G8">IF(F3="","-",IF(F3=H3,"△",IF(F3&gt;H3,"◎","●")))</f>
        <v>●</v>
      </c>
      <c r="H3" s="8">
        <f>'対戦表（入力）'!E8</f>
        <v>4</v>
      </c>
      <c r="I3" s="61">
        <f>'対戦表（入力）'!C9</f>
        <v>3</v>
      </c>
      <c r="J3" s="7" t="str">
        <f aca="true" t="shared" si="2" ref="J3:J8">IF(I3="","-",IF(I3=K3,"△",IF(I3&gt;K3,"◎","●")))</f>
        <v>◎</v>
      </c>
      <c r="K3" s="8">
        <f>'対戦表（入力）'!E9</f>
        <v>1</v>
      </c>
      <c r="L3" s="6">
        <f>'対戦表（入力）'!C10</f>
        <v>1</v>
      </c>
      <c r="M3" s="7" t="str">
        <f aca="true" t="shared" si="3" ref="M3:M8">IF(L3="","-",IF(L3=N3,"△",IF(L3&gt;N3,"◎","●")))</f>
        <v>△</v>
      </c>
      <c r="N3" s="8">
        <f>'対戦表（入力）'!E10</f>
        <v>1</v>
      </c>
      <c r="O3" s="6">
        <f>'対戦表（入力）'!C11</f>
        <v>0</v>
      </c>
      <c r="P3" s="7" t="str">
        <f aca="true" t="shared" si="4" ref="P3:P8">IF(O3="","-",IF(O3=Q3,"△",IF(O3&gt;Q3,"◎","●")))</f>
        <v>●</v>
      </c>
      <c r="Q3" s="8">
        <f>'対戦表（入力）'!E11</f>
        <v>4</v>
      </c>
      <c r="R3" s="33">
        <f aca="true" t="shared" si="5" ref="R3:R8">T3*3+V3</f>
        <v>5</v>
      </c>
      <c r="S3" s="3">
        <f aca="true" t="shared" si="6" ref="S3:S8">COUNT(C3:Q3)/2-COUNTIF(C3:Q3,"△")</f>
        <v>3</v>
      </c>
      <c r="T3" s="3">
        <f aca="true" t="shared" si="7" ref="T3:T8">COUNTIF(D3:Q3,"◎")</f>
        <v>1</v>
      </c>
      <c r="U3" s="3">
        <f aca="true" t="shared" si="8" ref="U3:U8">COUNTIF(D3:Q3,"●")</f>
        <v>2</v>
      </c>
      <c r="V3" s="3">
        <f aca="true" t="shared" si="9" ref="V3:V8">COUNTIF(D3:Q3,"△")</f>
        <v>2</v>
      </c>
      <c r="W3" s="3">
        <f aca="true" t="shared" si="10" ref="W3:W8">SUM(C3,F3,I3,L3,O3)</f>
        <v>4</v>
      </c>
      <c r="X3" s="3">
        <f aca="true" t="shared" si="11" ref="X3:X8">SUM(E3,H3,K3,N3,Q3)</f>
        <v>10</v>
      </c>
      <c r="Y3" s="34">
        <f aca="true" t="shared" si="12" ref="Y3:Y8">SUM(W3-X3)</f>
        <v>-6</v>
      </c>
      <c r="Z3" s="77">
        <f aca="true" t="shared" si="13" ref="Z3:Z8">RANK(R3,$R$3:$R$10,0)</f>
        <v>3</v>
      </c>
    </row>
    <row r="4" spans="1:26" ht="19.5" customHeight="1">
      <c r="A4" s="4">
        <v>2</v>
      </c>
      <c r="B4" s="87" t="str">
        <f>チームリスト!C4</f>
        <v>レモン</v>
      </c>
      <c r="C4" s="60">
        <f>'対戦表（入力）'!E8</f>
        <v>4</v>
      </c>
      <c r="D4" s="10" t="str">
        <f t="shared" si="0"/>
        <v>◎</v>
      </c>
      <c r="E4" s="60">
        <f>'対戦表（入力）'!C7</f>
        <v>0</v>
      </c>
      <c r="F4" s="9">
        <f>'対戦表（入力）'!K8</f>
        <v>0</v>
      </c>
      <c r="G4" s="10" t="str">
        <f t="shared" si="1"/>
        <v>●</v>
      </c>
      <c r="H4" s="11">
        <f>'対戦表（入力）'!M8</f>
        <v>4</v>
      </c>
      <c r="I4" s="9">
        <f>'対戦表（入力）'!K9</f>
        <v>0</v>
      </c>
      <c r="J4" s="10" t="str">
        <f t="shared" si="2"/>
        <v>●</v>
      </c>
      <c r="K4" s="11">
        <f>'対戦表（入力）'!M9</f>
        <v>3</v>
      </c>
      <c r="L4" s="9">
        <f>'対戦表（入力）'!K10</f>
        <v>1</v>
      </c>
      <c r="M4" s="10" t="str">
        <f t="shared" si="3"/>
        <v>△</v>
      </c>
      <c r="N4" s="11">
        <f>'対戦表（入力）'!M10</f>
        <v>1</v>
      </c>
      <c r="O4" s="9">
        <f>'対戦表（入力）'!K11</f>
        <v>1</v>
      </c>
      <c r="P4" s="10" t="str">
        <f t="shared" si="4"/>
        <v>●</v>
      </c>
      <c r="Q4" s="11">
        <f>'対戦表（入力）'!M11</f>
        <v>2</v>
      </c>
      <c r="R4" s="33">
        <f t="shared" si="5"/>
        <v>4</v>
      </c>
      <c r="S4" s="3">
        <f t="shared" si="6"/>
        <v>4</v>
      </c>
      <c r="T4" s="3">
        <f t="shared" si="7"/>
        <v>1</v>
      </c>
      <c r="U4" s="3">
        <f t="shared" si="8"/>
        <v>3</v>
      </c>
      <c r="V4" s="3">
        <f t="shared" si="9"/>
        <v>1</v>
      </c>
      <c r="W4" s="3">
        <f t="shared" si="10"/>
        <v>6</v>
      </c>
      <c r="X4" s="3">
        <f t="shared" si="11"/>
        <v>10</v>
      </c>
      <c r="Y4" s="34">
        <f t="shared" si="12"/>
        <v>-4</v>
      </c>
      <c r="Z4" s="77">
        <f t="shared" si="13"/>
        <v>6</v>
      </c>
    </row>
    <row r="5" spans="1:26" ht="19.5" customHeight="1">
      <c r="A5" s="4">
        <v>3</v>
      </c>
      <c r="B5" s="84" t="str">
        <f>チームリスト!C5</f>
        <v>青シマ</v>
      </c>
      <c r="C5" s="31">
        <f>'対戦表（入力）'!E16</f>
        <v>0</v>
      </c>
      <c r="D5" s="10" t="str">
        <f t="shared" si="0"/>
        <v>●</v>
      </c>
      <c r="E5" s="31">
        <f>'対戦表（入力）'!C16</f>
        <v>3</v>
      </c>
      <c r="F5" s="58">
        <f>'対戦表（入力）'!E17</f>
        <v>0</v>
      </c>
      <c r="G5" s="10" t="str">
        <f t="shared" si="1"/>
        <v>●</v>
      </c>
      <c r="H5" s="59">
        <f>'対戦表（入力）'!C17</f>
        <v>1</v>
      </c>
      <c r="I5" s="9">
        <f>'対戦表（入力）'!M9</f>
        <v>3</v>
      </c>
      <c r="J5" s="10" t="str">
        <f t="shared" si="2"/>
        <v>◎</v>
      </c>
      <c r="K5" s="11">
        <f>'対戦表（入力）'!K9</f>
        <v>0</v>
      </c>
      <c r="L5" s="9">
        <f>'対戦表（入力）'!E10</f>
        <v>1</v>
      </c>
      <c r="M5" s="10" t="str">
        <f t="shared" si="3"/>
        <v>△</v>
      </c>
      <c r="N5" s="11">
        <f>'対戦表（入力）'!C10</f>
        <v>1</v>
      </c>
      <c r="O5" s="9">
        <f>'対戦表（入力）'!E20</f>
        <v>1</v>
      </c>
      <c r="P5" s="10" t="str">
        <f t="shared" si="4"/>
        <v>△</v>
      </c>
      <c r="Q5" s="11">
        <f>'対戦表（入力）'!C20</f>
        <v>1</v>
      </c>
      <c r="R5" s="33">
        <f t="shared" si="5"/>
        <v>5</v>
      </c>
      <c r="S5" s="3">
        <f t="shared" si="6"/>
        <v>3</v>
      </c>
      <c r="T5" s="3">
        <f t="shared" si="7"/>
        <v>1</v>
      </c>
      <c r="U5" s="3">
        <f t="shared" si="8"/>
        <v>2</v>
      </c>
      <c r="V5" s="3">
        <f t="shared" si="9"/>
        <v>2</v>
      </c>
      <c r="W5" s="3">
        <f t="shared" si="10"/>
        <v>5</v>
      </c>
      <c r="X5" s="3">
        <f t="shared" si="11"/>
        <v>6</v>
      </c>
      <c r="Y5" s="34">
        <f t="shared" si="12"/>
        <v>-1</v>
      </c>
      <c r="Z5" s="25">
        <f t="shared" si="13"/>
        <v>3</v>
      </c>
    </row>
    <row r="6" spans="1:26" ht="19.5" customHeight="1">
      <c r="A6" s="4">
        <v>4</v>
      </c>
      <c r="B6" s="57" t="str">
        <f>チームリスト!C6</f>
        <v>ピンクシマ</v>
      </c>
      <c r="C6" s="31">
        <f>'対戦表（入力）'!M7</f>
        <v>1</v>
      </c>
      <c r="D6" s="10" t="str">
        <f t="shared" si="0"/>
        <v>●</v>
      </c>
      <c r="E6" s="32">
        <f>'対戦表（入力）'!K7</f>
        <v>2</v>
      </c>
      <c r="F6" s="58">
        <f>'対戦表（入力）'!E8</f>
        <v>4</v>
      </c>
      <c r="G6" s="10" t="str">
        <f t="shared" si="1"/>
        <v>◎</v>
      </c>
      <c r="H6" s="11">
        <f>'対戦表（入力）'!C8</f>
        <v>0</v>
      </c>
      <c r="I6" s="9">
        <f>'対戦表（入力）'!C18</f>
        <v>1</v>
      </c>
      <c r="J6" s="10" t="str">
        <f t="shared" si="2"/>
        <v>●</v>
      </c>
      <c r="K6" s="11">
        <f>'対戦表（入力）'!E18</f>
        <v>4</v>
      </c>
      <c r="L6" s="9">
        <f>'対戦表（入力）'!M10</f>
        <v>1</v>
      </c>
      <c r="M6" s="10" t="str">
        <f t="shared" si="3"/>
        <v>△</v>
      </c>
      <c r="N6" s="11">
        <f>'対戦表（入力）'!K10</f>
        <v>1</v>
      </c>
      <c r="O6" s="9">
        <f>'対戦表（入力）'!C20</f>
        <v>1</v>
      </c>
      <c r="P6" s="10" t="str">
        <f t="shared" si="4"/>
        <v>△</v>
      </c>
      <c r="Q6" s="11">
        <f>'対戦表（入力）'!E20</f>
        <v>1</v>
      </c>
      <c r="R6" s="33">
        <f t="shared" si="5"/>
        <v>5</v>
      </c>
      <c r="S6" s="3">
        <f t="shared" si="6"/>
        <v>3</v>
      </c>
      <c r="T6" s="3">
        <f t="shared" si="7"/>
        <v>1</v>
      </c>
      <c r="U6" s="3">
        <f t="shared" si="8"/>
        <v>2</v>
      </c>
      <c r="V6" s="3">
        <f t="shared" si="9"/>
        <v>2</v>
      </c>
      <c r="W6" s="3">
        <f t="shared" si="10"/>
        <v>8</v>
      </c>
      <c r="X6" s="3">
        <f t="shared" si="11"/>
        <v>8</v>
      </c>
      <c r="Y6" s="34">
        <f t="shared" si="12"/>
        <v>0</v>
      </c>
      <c r="Z6" s="25">
        <f t="shared" si="13"/>
        <v>3</v>
      </c>
    </row>
    <row r="7" spans="1:26" ht="19.5" customHeight="1">
      <c r="A7" s="4">
        <v>5</v>
      </c>
      <c r="B7" s="86" t="str">
        <f>チームリスト!C7</f>
        <v>黄色シマ</v>
      </c>
      <c r="C7" s="31">
        <f>'対戦表（入力）'!K7</f>
        <v>2</v>
      </c>
      <c r="D7" s="10" t="str">
        <f t="shared" si="0"/>
        <v>◎</v>
      </c>
      <c r="E7" s="32">
        <f>'対戦表（入力）'!M7</f>
        <v>1</v>
      </c>
      <c r="F7" s="9">
        <f>'対戦表（入力）'!C17</f>
        <v>1</v>
      </c>
      <c r="G7" s="10" t="str">
        <f t="shared" si="1"/>
        <v>◎</v>
      </c>
      <c r="H7" s="11">
        <f>'対戦表（入力）'!E17</f>
        <v>0</v>
      </c>
      <c r="I7" s="9">
        <f>'対戦表（入力）'!E9</f>
        <v>1</v>
      </c>
      <c r="J7" s="10" t="str">
        <f t="shared" si="2"/>
        <v>●</v>
      </c>
      <c r="K7" s="11">
        <f>'対戦表（入力）'!C9</f>
        <v>3</v>
      </c>
      <c r="L7" s="9">
        <f>'対戦表（入力）'!C19</f>
        <v>2</v>
      </c>
      <c r="M7" s="10" t="str">
        <f t="shared" si="3"/>
        <v>●</v>
      </c>
      <c r="N7" s="11">
        <f>'対戦表（入力）'!E19</f>
        <v>6</v>
      </c>
      <c r="O7" s="9">
        <f>'対戦表（入力）'!M11</f>
        <v>2</v>
      </c>
      <c r="P7" s="10" t="str">
        <f t="shared" si="4"/>
        <v>◎</v>
      </c>
      <c r="Q7" s="11">
        <f>'対戦表（入力）'!K11</f>
        <v>1</v>
      </c>
      <c r="R7" s="33">
        <f t="shared" si="5"/>
        <v>9</v>
      </c>
      <c r="S7" s="3">
        <f t="shared" si="6"/>
        <v>5</v>
      </c>
      <c r="T7" s="3">
        <f t="shared" si="7"/>
        <v>3</v>
      </c>
      <c r="U7" s="3">
        <f t="shared" si="8"/>
        <v>2</v>
      </c>
      <c r="V7" s="3">
        <f t="shared" si="9"/>
        <v>0</v>
      </c>
      <c r="W7" s="3">
        <f t="shared" si="10"/>
        <v>8</v>
      </c>
      <c r="X7" s="3">
        <f t="shared" si="11"/>
        <v>11</v>
      </c>
      <c r="Y7" s="34">
        <f t="shared" si="12"/>
        <v>-3</v>
      </c>
      <c r="Z7" s="77">
        <f t="shared" si="13"/>
        <v>2</v>
      </c>
    </row>
    <row r="8" spans="1:26" ht="19.5" customHeight="1" thickBot="1">
      <c r="A8" s="4">
        <v>6</v>
      </c>
      <c r="B8" s="85" t="str">
        <f>チームリスト!C8</f>
        <v>白</v>
      </c>
      <c r="C8" s="66">
        <f>'対戦表（入力）'!C16</f>
        <v>3</v>
      </c>
      <c r="D8" s="67" t="str">
        <f t="shared" si="0"/>
        <v>◎</v>
      </c>
      <c r="E8" s="68">
        <f>'対戦表（入力）'!E16</f>
        <v>0</v>
      </c>
      <c r="F8" s="69">
        <f>'対戦表（入力）'!M8</f>
        <v>4</v>
      </c>
      <c r="G8" s="67" t="str">
        <f t="shared" si="1"/>
        <v>◎</v>
      </c>
      <c r="H8" s="70">
        <f>'対戦表（入力）'!K8</f>
        <v>0</v>
      </c>
      <c r="I8" s="69">
        <f>'対戦表（入力）'!E18</f>
        <v>4</v>
      </c>
      <c r="J8" s="67" t="str">
        <f t="shared" si="2"/>
        <v>◎</v>
      </c>
      <c r="K8" s="70">
        <f>'対戦表（入力）'!C18</f>
        <v>1</v>
      </c>
      <c r="L8" s="69">
        <f>'対戦表（入力）'!E19</f>
        <v>6</v>
      </c>
      <c r="M8" s="67" t="str">
        <f t="shared" si="3"/>
        <v>◎</v>
      </c>
      <c r="N8" s="70">
        <f>'対戦表（入力）'!C19</f>
        <v>2</v>
      </c>
      <c r="O8" s="69">
        <f>'対戦表（入力）'!E11</f>
        <v>4</v>
      </c>
      <c r="P8" s="67" t="str">
        <f t="shared" si="4"/>
        <v>◎</v>
      </c>
      <c r="Q8" s="70">
        <f>'対戦表（入力）'!C11</f>
        <v>0</v>
      </c>
      <c r="R8" s="71">
        <f t="shared" si="5"/>
        <v>15</v>
      </c>
      <c r="S8" s="72">
        <f t="shared" si="6"/>
        <v>5</v>
      </c>
      <c r="T8" s="72">
        <f t="shared" si="7"/>
        <v>5</v>
      </c>
      <c r="U8" s="72">
        <f t="shared" si="8"/>
        <v>0</v>
      </c>
      <c r="V8" s="72">
        <f t="shared" si="9"/>
        <v>0</v>
      </c>
      <c r="W8" s="72">
        <f t="shared" si="10"/>
        <v>21</v>
      </c>
      <c r="X8" s="72">
        <f t="shared" si="11"/>
        <v>3</v>
      </c>
      <c r="Y8" s="75">
        <f t="shared" si="12"/>
        <v>18</v>
      </c>
      <c r="Z8" s="76">
        <f t="shared" si="13"/>
        <v>1</v>
      </c>
    </row>
    <row r="9" spans="1:26" ht="19.5" customHeight="1">
      <c r="A9" s="62"/>
      <c r="B9" s="51"/>
      <c r="C9" s="63"/>
      <c r="D9" s="64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4"/>
      <c r="T9" s="64"/>
      <c r="U9" s="64"/>
      <c r="V9" s="64"/>
      <c r="W9" s="64"/>
      <c r="X9" s="64"/>
      <c r="Y9" s="65"/>
      <c r="Z9" s="64"/>
    </row>
    <row r="10" spans="1:26" ht="19.5" customHeight="1">
      <c r="A10" s="62"/>
      <c r="B10" s="51"/>
      <c r="C10" s="73"/>
      <c r="D10" s="64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4"/>
      <c r="T10" s="64"/>
      <c r="U10" s="64"/>
      <c r="V10" s="64"/>
      <c r="W10" s="64"/>
      <c r="X10" s="64"/>
      <c r="Y10" s="65"/>
      <c r="Z10" s="64"/>
    </row>
    <row r="11" spans="2:3" ht="13.5">
      <c r="B11" s="74"/>
      <c r="C11" s="73"/>
    </row>
    <row r="12" spans="2:3" ht="13.5">
      <c r="B12" s="74"/>
      <c r="C12" s="73"/>
    </row>
    <row r="13" spans="2:3" ht="13.5">
      <c r="B13" s="64"/>
      <c r="C13" s="64"/>
    </row>
  </sheetData>
  <sheetProtection/>
  <mergeCells count="5">
    <mergeCell ref="C2:E2"/>
    <mergeCell ref="F2:H2"/>
    <mergeCell ref="I2:K2"/>
    <mergeCell ref="L2:N2"/>
    <mergeCell ref="O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20" r:id="rId1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10.57421875" style="0" customWidth="1"/>
    <col min="2" max="2" width="7.57421875" style="0" customWidth="1"/>
    <col min="3" max="3" width="5.57421875" style="0" customWidth="1"/>
    <col min="4" max="4" width="2.8515625" style="0" customWidth="1"/>
    <col min="5" max="5" width="5.57421875" style="0" customWidth="1"/>
    <col min="6" max="6" width="7.421875" style="0" customWidth="1"/>
    <col min="7" max="8" width="5.57421875" style="0" customWidth="1"/>
    <col min="9" max="9" width="10.57421875" style="0" customWidth="1"/>
    <col min="10" max="10" width="7.57421875" style="0" customWidth="1"/>
    <col min="11" max="11" width="5.57421875" style="0" customWidth="1"/>
    <col min="12" max="12" width="3.140625" style="0" customWidth="1"/>
    <col min="13" max="13" width="5.57421875" style="0" customWidth="1"/>
    <col min="14" max="14" width="7.57421875" style="0" customWidth="1"/>
    <col min="15" max="15" width="5.57421875" style="22" customWidth="1"/>
    <col min="16" max="16" width="2.8515625" style="0" customWidth="1"/>
    <col min="17" max="20" width="5.57421875" style="0" customWidth="1"/>
    <col min="21" max="21" width="5.57421875" style="22" customWidth="1"/>
    <col min="22" max="22" width="2.8515625" style="0" customWidth="1"/>
    <col min="23" max="41" width="5.57421875" style="0" customWidth="1"/>
  </cols>
  <sheetData>
    <row r="1" spans="1:36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1"/>
      <c r="P1" s="12"/>
      <c r="Q1" s="12"/>
      <c r="R1" s="12"/>
      <c r="S1" s="12"/>
      <c r="T1" s="12"/>
      <c r="U1" s="2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6" ht="19.5" customHeight="1">
      <c r="B2" s="95" t="s">
        <v>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9.5" customHeight="1">
      <c r="A3" s="44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45" t="s">
        <v>16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9.5" customHeight="1">
      <c r="A4" s="42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4.25" thickBot="1">
      <c r="A5" s="12"/>
      <c r="B5" s="12"/>
      <c r="C5" s="12"/>
      <c r="D5" s="12"/>
      <c r="E5" s="12"/>
      <c r="F5" s="12"/>
      <c r="G5" s="12"/>
      <c r="H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9.5" customHeight="1" thickBot="1">
      <c r="A6" s="96" t="s">
        <v>18</v>
      </c>
      <c r="B6" s="97"/>
      <c r="C6" s="97"/>
      <c r="D6" s="97"/>
      <c r="E6" s="97"/>
      <c r="F6" s="98"/>
      <c r="I6" s="91" t="s">
        <v>19</v>
      </c>
      <c r="J6" s="92"/>
      <c r="K6" s="92"/>
      <c r="L6" s="92"/>
      <c r="M6" s="92"/>
      <c r="N6" s="9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9.5" customHeight="1" thickBot="1">
      <c r="A7" s="40" t="s">
        <v>0</v>
      </c>
      <c r="B7" s="48" t="str">
        <f>チームリスト!$C$3</f>
        <v>赤シマ</v>
      </c>
      <c r="C7" s="38">
        <v>0</v>
      </c>
      <c r="D7" s="37" t="s">
        <v>15</v>
      </c>
      <c r="E7" s="39">
        <v>0</v>
      </c>
      <c r="F7" s="54" t="str">
        <f>チームリスト!$C$4</f>
        <v>レモン</v>
      </c>
      <c r="I7" s="40" t="s">
        <v>0</v>
      </c>
      <c r="J7" s="82" t="str">
        <f>チームリスト!$C$7</f>
        <v>黄色シマ</v>
      </c>
      <c r="K7" s="41">
        <v>2</v>
      </c>
      <c r="L7" s="37" t="s">
        <v>15</v>
      </c>
      <c r="M7" s="39">
        <v>1</v>
      </c>
      <c r="N7" s="55" t="str">
        <f>チームリスト!$C$6</f>
        <v>ピンクシマ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9.5" customHeight="1" thickBot="1">
      <c r="A8" s="29" t="s">
        <v>2</v>
      </c>
      <c r="B8" s="48" t="str">
        <f>チームリスト!$C$3</f>
        <v>赤シマ</v>
      </c>
      <c r="C8" s="35">
        <v>0</v>
      </c>
      <c r="D8" s="20" t="s">
        <v>15</v>
      </c>
      <c r="E8" s="36">
        <v>4</v>
      </c>
      <c r="F8" s="55" t="str">
        <f>チームリスト!$C$6</f>
        <v>ピンクシマ</v>
      </c>
      <c r="I8" s="29" t="s">
        <v>2</v>
      </c>
      <c r="J8" s="54" t="str">
        <f>チームリスト!$C$4</f>
        <v>レモン</v>
      </c>
      <c r="K8" s="35">
        <v>0</v>
      </c>
      <c r="L8" s="20" t="s">
        <v>15</v>
      </c>
      <c r="M8" s="36">
        <v>4</v>
      </c>
      <c r="N8" s="81" t="str">
        <f>チームリスト!$C$8</f>
        <v>白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9.5" customHeight="1" thickBot="1">
      <c r="A9" s="29" t="s">
        <v>12</v>
      </c>
      <c r="B9" s="48" t="str">
        <f>チームリスト!$C$3</f>
        <v>赤シマ</v>
      </c>
      <c r="C9" s="35">
        <v>3</v>
      </c>
      <c r="D9" s="20" t="s">
        <v>15</v>
      </c>
      <c r="E9" s="36">
        <v>1</v>
      </c>
      <c r="F9" s="82" t="str">
        <f>チームリスト!$C$7</f>
        <v>黄色シマ</v>
      </c>
      <c r="I9" s="29" t="s">
        <v>12</v>
      </c>
      <c r="J9" s="54" t="str">
        <f>チームリスト!$C$4</f>
        <v>レモン</v>
      </c>
      <c r="K9" s="35">
        <v>0</v>
      </c>
      <c r="L9" s="20" t="s">
        <v>15</v>
      </c>
      <c r="M9" s="36">
        <v>3</v>
      </c>
      <c r="N9" s="53" t="str">
        <f>チームリスト!$C$5</f>
        <v>青シマ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9.5" customHeight="1" thickBot="1">
      <c r="A10" s="29" t="s">
        <v>13</v>
      </c>
      <c r="B10" s="52" t="str">
        <f>チームリスト!$C$3</f>
        <v>赤シマ</v>
      </c>
      <c r="C10" s="35">
        <v>1</v>
      </c>
      <c r="D10" s="20" t="s">
        <v>15</v>
      </c>
      <c r="E10" s="36">
        <v>1</v>
      </c>
      <c r="F10" s="53" t="str">
        <f>チームリスト!$C$5</f>
        <v>青シマ</v>
      </c>
      <c r="I10" s="29" t="s">
        <v>13</v>
      </c>
      <c r="J10" s="54" t="str">
        <f>チームリスト!$C$4</f>
        <v>レモン</v>
      </c>
      <c r="K10" s="35">
        <v>1</v>
      </c>
      <c r="L10" s="20" t="s">
        <v>15</v>
      </c>
      <c r="M10" s="36">
        <v>1</v>
      </c>
      <c r="N10" s="55" t="str">
        <f>チームリスト!$C$6</f>
        <v>ピンクシマ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9.5" customHeight="1">
      <c r="A11" s="29" t="s">
        <v>14</v>
      </c>
      <c r="B11" s="49" t="str">
        <f>チームリスト!$C$3</f>
        <v>赤シマ</v>
      </c>
      <c r="C11" s="35">
        <v>0</v>
      </c>
      <c r="D11" s="20" t="s">
        <v>15</v>
      </c>
      <c r="E11" s="36">
        <v>4</v>
      </c>
      <c r="F11" s="81" t="str">
        <f>チームリスト!$C$8</f>
        <v>白</v>
      </c>
      <c r="I11" s="29" t="s">
        <v>14</v>
      </c>
      <c r="J11" s="54" t="str">
        <f>チームリスト!$C$4</f>
        <v>レモン</v>
      </c>
      <c r="K11" s="35">
        <v>1</v>
      </c>
      <c r="L11" s="20" t="s">
        <v>15</v>
      </c>
      <c r="M11" s="36">
        <v>2</v>
      </c>
      <c r="N11" s="82" t="str">
        <f>チームリスト!$C$7</f>
        <v>黄色シマ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9.5" customHeight="1">
      <c r="A12" s="14"/>
      <c r="B12" s="14"/>
      <c r="C12" s="14"/>
      <c r="D12" s="14"/>
      <c r="E12" s="14"/>
      <c r="F12" s="14"/>
      <c r="I12" s="50"/>
      <c r="J12" s="51"/>
      <c r="K12" s="19"/>
      <c r="L12" s="50"/>
      <c r="M12" s="50"/>
      <c r="N12" s="5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9:36" ht="19.5" customHeight="1">
      <c r="I13" s="14"/>
      <c r="J13" s="14"/>
      <c r="K13" s="18"/>
      <c r="L13" s="14"/>
      <c r="M13" s="14"/>
      <c r="N13" s="1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9:36" ht="19.5" customHeight="1" thickBot="1">
      <c r="I14" s="14"/>
      <c r="J14" s="14"/>
      <c r="K14" s="18"/>
      <c r="L14" s="14"/>
      <c r="M14" s="14"/>
      <c r="N14" s="1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9.5" customHeight="1" thickBot="1">
      <c r="A15" s="91" t="s">
        <v>20</v>
      </c>
      <c r="B15" s="92"/>
      <c r="C15" s="92"/>
      <c r="D15" s="92"/>
      <c r="E15" s="92"/>
      <c r="F15" s="93"/>
      <c r="I15" s="94"/>
      <c r="J15" s="94"/>
      <c r="K15" s="94"/>
      <c r="L15" s="94"/>
      <c r="M15" s="94"/>
      <c r="N15" s="9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9.5" customHeight="1" thickBot="1">
      <c r="A16" s="40" t="s">
        <v>0</v>
      </c>
      <c r="B16" s="81" t="str">
        <f>チームリスト!$C$8</f>
        <v>白</v>
      </c>
      <c r="C16" s="41">
        <v>3</v>
      </c>
      <c r="D16" s="37" t="s">
        <v>15</v>
      </c>
      <c r="E16" s="39">
        <v>0</v>
      </c>
      <c r="F16" s="53" t="str">
        <f>チームリスト!$C$5</f>
        <v>青シマ</v>
      </c>
      <c r="I16" s="50"/>
      <c r="J16" s="51"/>
      <c r="K16" s="19"/>
      <c r="L16" s="50"/>
      <c r="M16" s="50"/>
      <c r="N16" s="5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9.5" customHeight="1" thickBot="1">
      <c r="A17" s="29" t="s">
        <v>2</v>
      </c>
      <c r="B17" s="82" t="str">
        <f>チームリスト!$C$7</f>
        <v>黄色シマ</v>
      </c>
      <c r="C17" s="35">
        <v>1</v>
      </c>
      <c r="D17" s="20" t="s">
        <v>15</v>
      </c>
      <c r="E17" s="36">
        <v>0</v>
      </c>
      <c r="F17" s="53" t="str">
        <f>チームリスト!$C$5</f>
        <v>青シマ</v>
      </c>
      <c r="I17" s="50"/>
      <c r="J17" s="51"/>
      <c r="K17" s="19"/>
      <c r="L17" s="50"/>
      <c r="M17" s="50"/>
      <c r="N17" s="5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41" ht="19.5" customHeight="1" thickBot="1">
      <c r="A18" s="29" t="s">
        <v>12</v>
      </c>
      <c r="B18" s="55" t="str">
        <f>チームリスト!$C$6</f>
        <v>ピンクシマ</v>
      </c>
      <c r="C18" s="35">
        <v>1</v>
      </c>
      <c r="D18" s="20" t="s">
        <v>15</v>
      </c>
      <c r="E18" s="36">
        <v>4</v>
      </c>
      <c r="F18" s="81" t="str">
        <f>チームリスト!$C$8</f>
        <v>白</v>
      </c>
      <c r="I18" s="50"/>
      <c r="J18" s="51"/>
      <c r="K18" s="19"/>
      <c r="L18" s="50"/>
      <c r="M18" s="50"/>
      <c r="N18" s="5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9.5" customHeight="1" thickBot="1">
      <c r="A19" s="29" t="s">
        <v>13</v>
      </c>
      <c r="B19" s="82" t="str">
        <f>チームリスト!$C$7</f>
        <v>黄色シマ</v>
      </c>
      <c r="C19" s="35">
        <v>2</v>
      </c>
      <c r="D19" s="20" t="s">
        <v>15</v>
      </c>
      <c r="E19" s="36">
        <v>6</v>
      </c>
      <c r="F19" s="81" t="str">
        <f>チームリスト!$C$8</f>
        <v>白</v>
      </c>
      <c r="I19" s="50"/>
      <c r="J19" s="51"/>
      <c r="K19" s="19"/>
      <c r="L19" s="50"/>
      <c r="M19" s="50"/>
      <c r="N19" s="5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9.5" customHeight="1">
      <c r="A20" s="29" t="s">
        <v>14</v>
      </c>
      <c r="B20" s="55" t="str">
        <f>チームリスト!$C$6</f>
        <v>ピンクシマ</v>
      </c>
      <c r="C20" s="35">
        <v>1</v>
      </c>
      <c r="D20" s="20" t="s">
        <v>15</v>
      </c>
      <c r="E20" s="36">
        <v>1</v>
      </c>
      <c r="F20" s="53" t="str">
        <f>チームリスト!$C$5</f>
        <v>青シマ</v>
      </c>
      <c r="I20" s="50"/>
      <c r="J20" s="51"/>
      <c r="K20" s="19"/>
      <c r="L20" s="50"/>
      <c r="M20" s="50"/>
      <c r="N20" s="5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9.5" customHeight="1">
      <c r="A21" s="14"/>
      <c r="B21" s="14"/>
      <c r="C21" s="14"/>
      <c r="D21" s="14"/>
      <c r="E21" s="14"/>
      <c r="F21" s="14"/>
      <c r="I21" s="50"/>
      <c r="J21" s="51"/>
      <c r="K21" s="19"/>
      <c r="L21" s="50"/>
      <c r="M21" s="50"/>
      <c r="N21" s="5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9.5" customHeight="1">
      <c r="A22" s="12"/>
      <c r="B22" s="12"/>
      <c r="C22" s="12"/>
      <c r="D22" s="12"/>
      <c r="E22" s="12"/>
      <c r="F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9.5" customHeight="1">
      <c r="A23" s="12"/>
      <c r="B23" s="12"/>
      <c r="C23" s="12"/>
      <c r="D23" s="12"/>
      <c r="E23" s="12"/>
      <c r="F23" s="12"/>
      <c r="I23" s="19"/>
      <c r="J23" s="16"/>
      <c r="K23" s="15"/>
      <c r="L23" s="1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9:27" ht="13.5">
      <c r="I24" s="18"/>
      <c r="J24" s="14"/>
      <c r="K24" s="14"/>
      <c r="L24" s="1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7:41" ht="13.5">
      <c r="G25" s="15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7:41" ht="13.5">
      <c r="G26" s="14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7:41" ht="13.5">
      <c r="G27" s="12"/>
      <c r="H27" s="12"/>
      <c r="O27" s="21"/>
      <c r="P27" s="12"/>
      <c r="Q27" s="12"/>
      <c r="R27" s="12"/>
      <c r="S27" s="12"/>
      <c r="T27" s="12"/>
      <c r="U27" s="2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7:41" ht="13.5">
      <c r="G28" s="12"/>
      <c r="H28" s="12"/>
      <c r="O28" s="21"/>
      <c r="P28" s="12"/>
      <c r="Q28" s="12"/>
      <c r="R28" s="12"/>
      <c r="S28" s="12"/>
      <c r="T28" s="12"/>
      <c r="U28" s="2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</sheetData>
  <sheetProtection/>
  <mergeCells count="5">
    <mergeCell ref="I6:N6"/>
    <mergeCell ref="I15:N15"/>
    <mergeCell ref="B2:M4"/>
    <mergeCell ref="A6:F6"/>
    <mergeCell ref="A15:F15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125" r:id="rId2"/>
  <ignoredErrors>
    <ignoredError sqref="B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user006</cp:lastModifiedBy>
  <cp:lastPrinted>2018-07-30T02:54:28Z</cp:lastPrinted>
  <dcterms:created xsi:type="dcterms:W3CDTF">2013-06-15T01:16:16Z</dcterms:created>
  <dcterms:modified xsi:type="dcterms:W3CDTF">2018-08-08T02:16:31Z</dcterms:modified>
  <cp:category/>
  <cp:version/>
  <cp:contentType/>
  <cp:contentStatus/>
</cp:coreProperties>
</file>